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Hoja1" sheetId="1" r:id="rId1"/>
  </sheets>
  <definedNames>
    <definedName name="_xlnm.Print_Area" localSheetId="0">'Hoja1'!$A$1:$AJ$41</definedName>
  </definedNames>
  <calcPr fullCalcOnLoad="1"/>
</workbook>
</file>

<file path=xl/sharedStrings.xml><?xml version="1.0" encoding="utf-8"?>
<sst xmlns="http://schemas.openxmlformats.org/spreadsheetml/2006/main" count="215" uniqueCount="125">
  <si>
    <t>SISTEMA MUNICIPAL DIF</t>
  </si>
  <si>
    <t>DE POLOTITLÁN</t>
  </si>
  <si>
    <t>DIAS</t>
  </si>
  <si>
    <t>CONCEPTO</t>
  </si>
  <si>
    <t>AYUDA A</t>
  </si>
  <si>
    <t>SUBSIDIO</t>
  </si>
  <si>
    <t>SECTOR ECONOMICO O SOCIAL</t>
  </si>
  <si>
    <t>BENEFICIARIO</t>
  </si>
  <si>
    <t>CURP</t>
  </si>
  <si>
    <t>NOMBRE DE LA ESCUELA</t>
  </si>
  <si>
    <t>RFC (CLAVE)</t>
  </si>
  <si>
    <t>MONTO PAGADO</t>
  </si>
  <si>
    <t>enero</t>
  </si>
  <si>
    <t>febrero</t>
  </si>
  <si>
    <t>marzo</t>
  </si>
  <si>
    <t>NIÑOS</t>
  </si>
  <si>
    <t>RACIONES</t>
  </si>
  <si>
    <t>4412 DESPENSAS</t>
  </si>
  <si>
    <t>X</t>
  </si>
  <si>
    <t>SOCIAL</t>
  </si>
  <si>
    <t>ANGÉLICA GENOVEVA BARRÓN MONTAÑEZ</t>
  </si>
  <si>
    <t>BAMA670205MDFRN00</t>
  </si>
  <si>
    <t>JUAN RUIZ DE ALARCON</t>
  </si>
  <si>
    <t>DOLORES GRACIELA SAMPERIO ARROYO</t>
  </si>
  <si>
    <t>SAAD680101MDFMRL03</t>
  </si>
  <si>
    <t>JOSE RAFAEL POLO</t>
  </si>
  <si>
    <t>GABRIELA QUINTANAR ZUÑIGA</t>
  </si>
  <si>
    <t>QUZG930415MMCNXB01</t>
  </si>
  <si>
    <t>JOSE   VASCONCELOS</t>
  </si>
  <si>
    <t>MARÍA DE JESUS DELGADO HERNÁNDEZ</t>
  </si>
  <si>
    <t>DEHJ730201MTSLRS09</t>
  </si>
  <si>
    <t>SOR JUANA INES DE LA CRUZ</t>
  </si>
  <si>
    <t>GABRIELA MENESES HERNÁNDEZ</t>
  </si>
  <si>
    <t>MEHG640520MSPNRB08</t>
  </si>
  <si>
    <t>LAURA MENDEZ DE CUENCA</t>
  </si>
  <si>
    <t>MARIBEL ESCOBAR JIMÉNEZ</t>
  </si>
  <si>
    <t>EOMM750704MMCSRR02</t>
  </si>
  <si>
    <t>DRA.  MARIA MONTESSORI</t>
  </si>
  <si>
    <t>GRACIELA CHAVERO POZAS</t>
  </si>
  <si>
    <t>CAPG681206MQTHZR04</t>
  </si>
  <si>
    <t>PROFRA.  ROSAURA ZAPATA</t>
  </si>
  <si>
    <t>BEATRIZ URIBE RESÉNDIZ</t>
  </si>
  <si>
    <t>UIRB721109MMCRST07</t>
  </si>
  <si>
    <t>LIC.  BENITO  JUAREZ</t>
  </si>
  <si>
    <t xml:space="preserve">NATALIA LÓPEZ MEJÍA </t>
  </si>
  <si>
    <t>LOMN740220MHGPJT01</t>
  </si>
  <si>
    <t>NETZAHUALCOYOTL</t>
  </si>
  <si>
    <t>ROSA ISELA OSORNIO BRAVO</t>
  </si>
  <si>
    <t>OOBR851217MMCSRS09</t>
  </si>
  <si>
    <t>CULHUACAN</t>
  </si>
  <si>
    <t>NYDIA JIMÉNEZ PÉREZ</t>
  </si>
  <si>
    <t>JIPN770911MHGMR06</t>
  </si>
  <si>
    <t>PROFR. FERNARDO AGUILAR</t>
  </si>
  <si>
    <t>VICENTE MONROY VAZQUEZ</t>
  </si>
  <si>
    <t>MOVV740207HMCNZC05</t>
  </si>
  <si>
    <t>JOSE ROSAS MORENO</t>
  </si>
  <si>
    <t>ROSA MARIELA TREJO GUZMÁN</t>
  </si>
  <si>
    <t>TEGR860727MQTRZS00</t>
  </si>
  <si>
    <t>DIEGO RIVERA</t>
  </si>
  <si>
    <t>LILIÁN GUADALUPE HUESCA BARAJAS</t>
  </si>
  <si>
    <t>HUBL671014MDFSRL06</t>
  </si>
  <si>
    <t>ALFONSO  GUTIERREZ  HERMOSILLO</t>
  </si>
  <si>
    <t>MARÍA GUADALUPE RESÉNDIZ SALDAÑA</t>
  </si>
  <si>
    <t>RESG740429MQTSLD06</t>
  </si>
  <si>
    <t>JOSE  URQUIZA  GOMEZ</t>
  </si>
  <si>
    <t>EVA ANGÉLICA LOMELÍ BARRÓN</t>
  </si>
  <si>
    <t>LOBE771227MHGMRV06</t>
  </si>
  <si>
    <t>JUAN ANTONIO MATEOS</t>
  </si>
  <si>
    <t>JENIFER GUADALUPE MIRANDA CORDERO</t>
  </si>
  <si>
    <t>MICJ940607MMCRRN01</t>
  </si>
  <si>
    <t>PILKONETZI</t>
  </si>
  <si>
    <t>ERIKA BASURTO PÉREZ</t>
  </si>
  <si>
    <t>BAPE760124MQTSRR07</t>
  </si>
  <si>
    <t>GLORIA CAMPOBELLO</t>
  </si>
  <si>
    <t>MARÍA DE LOURDES RESÉNDIZ BASURTO</t>
  </si>
  <si>
    <t>REBL770807MMCSSR00</t>
  </si>
  <si>
    <t>LIC. ANDRES  MOLINA ENRIQUEZ</t>
  </si>
  <si>
    <t>ALEJANDRO ALCANTARA ROSAS</t>
  </si>
  <si>
    <t>AARA790414HPLLSL09</t>
  </si>
  <si>
    <t>LEONARDO GARCIA</t>
  </si>
  <si>
    <t>ABRAHAM VAZQUEZ ALVAREZ</t>
  </si>
  <si>
    <t>VAAA740316HQTZLB05</t>
  </si>
  <si>
    <t>LIC.  GABRIEL RAMOS MILLAN</t>
  </si>
  <si>
    <t>SILVIA MORALES SERRANO</t>
  </si>
  <si>
    <t>MOSS650912MTLRRL07</t>
  </si>
  <si>
    <t>JOSE CLEMENTE OROZCO</t>
  </si>
  <si>
    <t>LUIS DANIEL VICTORIA DE LA CRUZ</t>
  </si>
  <si>
    <t>VICL 790916HDFCRS07</t>
  </si>
  <si>
    <t>ANA GABRIELA ALONSO ONTIVEROS</t>
  </si>
  <si>
    <t>AOOA890919MMCLNN08</t>
  </si>
  <si>
    <t>CUAUHTEMOC</t>
  </si>
  <si>
    <t>NOEMI BALTAZAR LARA</t>
  </si>
  <si>
    <t>BALN830915MMCLRM01</t>
  </si>
  <si>
    <t>HEROES DE CHAPULTEPEC</t>
  </si>
  <si>
    <t>MARÍA DEL CARMEN TORNEZ BELLO</t>
  </si>
  <si>
    <t>TOBC721129MGRRLR07</t>
  </si>
  <si>
    <t>BENEMERITO DE LAS AMERICAS</t>
  </si>
  <si>
    <t>CINTHIA CITLALY JIMENEZ HERRERA</t>
  </si>
  <si>
    <t>JIHC900805MTSMRN00</t>
  </si>
  <si>
    <t>FRANCISCO  I  MADERO</t>
  </si>
  <si>
    <t>IRMA URIBE RESÉNDIZ</t>
  </si>
  <si>
    <t>UIRI690402MQTRSR00</t>
  </si>
  <si>
    <t>LIC. IGNACIO GONZALEZ POLO Y ACOSTA</t>
  </si>
  <si>
    <t>4413 DESPENSAS</t>
  </si>
  <si>
    <t xml:space="preserve"> LIZETH VARGAS GARCIA </t>
  </si>
  <si>
    <t>VAGL990220MQTRRZ03</t>
  </si>
  <si>
    <t>FRIDA KAHLO</t>
  </si>
  <si>
    <t>OLIVIA MARCIAL GASPAR</t>
  </si>
  <si>
    <t>MAGO830523MMCRSL09</t>
  </si>
  <si>
    <t>HERMENEGILDO GALEANA</t>
  </si>
  <si>
    <t>TOTAL</t>
  </si>
  <si>
    <t>x</t>
  </si>
  <si>
    <t>AMAIRANI MONTIEL ARELLANO</t>
  </si>
  <si>
    <t>XOCHITL</t>
  </si>
  <si>
    <t>ABRIL</t>
  </si>
  <si>
    <t>MAYO</t>
  </si>
  <si>
    <t>JUNIO</t>
  </si>
  <si>
    <t>JULIO</t>
  </si>
  <si>
    <t>AGOS-SEP</t>
  </si>
  <si>
    <t>OCTUBRE</t>
  </si>
  <si>
    <t>NOVIEMBRE</t>
  </si>
  <si>
    <t>DICIEMBRE</t>
  </si>
  <si>
    <t>MONTOS PAGADOS POR AYUDAS Y SUBSIDIOS CORRESPONDIENTES AL PRIMER TRIMESTRE DE 2021.</t>
  </si>
  <si>
    <t>FEBRERO</t>
  </si>
  <si>
    <t>MARZO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</si>
</sst>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\$* #,##0.00_-;&quot;-$&quot;* #,##0.00_-;_-\$* \-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4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0" xfId="49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3" fillId="0" borderId="1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6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/>
    </xf>
    <xf numFmtId="164" fontId="0" fillId="0" borderId="19" xfId="0" applyNumberFormat="1" applyBorder="1" applyAlignment="1">
      <alignment/>
    </xf>
    <xf numFmtId="0" fontId="6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1" xfId="0" applyFont="1" applyBorder="1" applyAlignment="1">
      <alignment horizontal="center" wrapText="1"/>
    </xf>
    <xf numFmtId="0" fontId="42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43" fontId="1" fillId="0" borderId="23" xfId="47" applyBorder="1" applyAlignment="1">
      <alignment/>
    </xf>
    <xf numFmtId="43" fontId="1" fillId="0" borderId="23" xfId="47" applyBorder="1" applyAlignment="1">
      <alignment vertical="center" wrapText="1"/>
    </xf>
    <xf numFmtId="43" fontId="1" fillId="0" borderId="24" xfId="47" applyFill="1" applyBorder="1" applyAlignment="1" applyProtection="1">
      <alignment horizontal="center"/>
      <protection/>
    </xf>
    <xf numFmtId="43" fontId="1" fillId="0" borderId="23" xfId="47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2" fontId="43" fillId="0" borderId="0" xfId="49" applyNumberFormat="1" applyFont="1" applyAlignment="1">
      <alignment/>
    </xf>
    <xf numFmtId="165" fontId="43" fillId="0" borderId="0" xfId="49" applyFont="1" applyAlignment="1">
      <alignment/>
    </xf>
    <xf numFmtId="165" fontId="43" fillId="0" borderId="0" xfId="49" applyFont="1" applyAlignment="1">
      <alignment vertical="center" wrapText="1"/>
    </xf>
    <xf numFmtId="165" fontId="43" fillId="0" borderId="0" xfId="49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43" fontId="25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9525</xdr:rowOff>
    </xdr:from>
    <xdr:to>
      <xdr:col>1</xdr:col>
      <xdr:colOff>390525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0025"/>
          <a:ext cx="7905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1"/>
  <sheetViews>
    <sheetView tabSelected="1" view="pageBreakPreview" zoomScale="56" zoomScaleSheetLayoutView="56" zoomScalePageLayoutView="0" workbookViewId="0" topLeftCell="A10">
      <selection activeCell="U11" sqref="U11"/>
    </sheetView>
  </sheetViews>
  <sheetFormatPr defaultColWidth="11.00390625" defaultRowHeight="15"/>
  <cols>
    <col min="1" max="1" width="13.7109375" style="0" customWidth="1"/>
    <col min="2" max="2" width="9.140625" style="0" customWidth="1"/>
    <col min="3" max="3" width="15.7109375" style="0" customWidth="1"/>
    <col min="4" max="4" width="11.7109375" style="0" customWidth="1"/>
    <col min="5" max="5" width="36.28125" style="0" customWidth="1"/>
    <col min="6" max="6" width="23.140625" style="0" customWidth="1"/>
    <col min="7" max="7" width="38.00390625" style="0" customWidth="1"/>
    <col min="8" max="8" width="17.57421875" style="0" customWidth="1"/>
    <col min="9" max="9" width="13.57421875" style="0" customWidth="1"/>
    <col min="10" max="12" width="10.421875" style="0" hidden="1" customWidth="1"/>
    <col min="13" max="14" width="16.140625" style="0" hidden="1" customWidth="1"/>
    <col min="15" max="15" width="18.421875" style="0" hidden="1" customWidth="1"/>
    <col min="16" max="16" width="16.140625" style="0" hidden="1" customWidth="1"/>
    <col min="17" max="20" width="18.00390625" style="0" hidden="1" customWidth="1"/>
    <col min="21" max="23" width="18.00390625" style="52" customWidth="1"/>
    <col min="24" max="24" width="18.00390625" style="0" customWidth="1"/>
    <col min="25" max="25" width="16.140625" style="0" hidden="1" customWidth="1"/>
    <col min="26" max="26" width="9.421875" style="0" hidden="1" customWidth="1"/>
    <col min="27" max="28" width="15.7109375" style="29" hidden="1" customWidth="1"/>
    <col min="29" max="29" width="14.140625" style="29" hidden="1" customWidth="1"/>
    <col min="30" max="30" width="11.140625" style="0" hidden="1" customWidth="1"/>
    <col min="31" max="31" width="13.421875" style="0" hidden="1" customWidth="1"/>
    <col min="32" max="32" width="13.7109375" style="0" customWidth="1"/>
    <col min="33" max="33" width="13.00390625" style="0" customWidth="1"/>
    <col min="34" max="36" width="11.57421875" style="0" customWidth="1"/>
  </cols>
  <sheetData>
    <row r="2" spans="3:4" ht="18">
      <c r="C2" s="32" t="s">
        <v>0</v>
      </c>
      <c r="D2" s="32"/>
    </row>
    <row r="3" spans="3:4" ht="18">
      <c r="C3" s="49" t="s">
        <v>1</v>
      </c>
      <c r="D3" s="49"/>
    </row>
    <row r="4" spans="10:18" ht="14.25">
      <c r="J4" s="1" t="s">
        <v>2</v>
      </c>
      <c r="R4" s="48" t="s">
        <v>2</v>
      </c>
    </row>
    <row r="5" spans="1:2" ht="14.25">
      <c r="A5" s="50"/>
      <c r="B5" s="50"/>
    </row>
    <row r="6" spans="10:25" ht="14.25">
      <c r="J6" s="2">
        <v>17</v>
      </c>
      <c r="K6" s="2">
        <v>19</v>
      </c>
      <c r="L6" s="2">
        <v>0</v>
      </c>
      <c r="M6" s="2">
        <v>0</v>
      </c>
      <c r="N6" s="2">
        <v>17</v>
      </c>
      <c r="O6" s="2">
        <v>21</v>
      </c>
      <c r="P6" s="2">
        <v>19</v>
      </c>
      <c r="Q6" s="2">
        <v>27</v>
      </c>
      <c r="R6" s="2">
        <v>21</v>
      </c>
      <c r="S6" s="2">
        <v>18</v>
      </c>
      <c r="T6" s="2">
        <v>13</v>
      </c>
      <c r="U6" s="53">
        <v>15</v>
      </c>
      <c r="V6" s="53">
        <v>18</v>
      </c>
      <c r="W6" s="53">
        <v>18</v>
      </c>
      <c r="X6" s="2"/>
      <c r="Y6" s="2"/>
    </row>
    <row r="7" spans="1:10" ht="14.25" customHeight="1">
      <c r="A7" s="51" t="s">
        <v>122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 thickBot="1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30" s="11" customFormat="1" ht="77.25" customHeight="1" thickBot="1">
      <c r="A9" s="3" t="s">
        <v>3</v>
      </c>
      <c r="B9" s="4" t="s">
        <v>4</v>
      </c>
      <c r="C9" s="4" t="s">
        <v>5</v>
      </c>
      <c r="D9" s="5" t="s">
        <v>6</v>
      </c>
      <c r="E9" s="6" t="s">
        <v>7</v>
      </c>
      <c r="F9" s="7" t="s">
        <v>8</v>
      </c>
      <c r="G9" s="8" t="s">
        <v>9</v>
      </c>
      <c r="H9" s="8" t="s">
        <v>10</v>
      </c>
      <c r="I9" s="9" t="s">
        <v>11</v>
      </c>
      <c r="J9" s="34" t="s">
        <v>12</v>
      </c>
      <c r="K9" s="34" t="s">
        <v>13</v>
      </c>
      <c r="L9" s="7" t="s">
        <v>14</v>
      </c>
      <c r="M9" s="10" t="s">
        <v>114</v>
      </c>
      <c r="N9" s="10" t="s">
        <v>115</v>
      </c>
      <c r="O9" s="10" t="s">
        <v>116</v>
      </c>
      <c r="P9" s="43" t="s">
        <v>117</v>
      </c>
      <c r="Q9" s="43" t="s">
        <v>118</v>
      </c>
      <c r="R9" s="43" t="s">
        <v>119</v>
      </c>
      <c r="S9" s="43" t="s">
        <v>120</v>
      </c>
      <c r="T9" s="43" t="s">
        <v>121</v>
      </c>
      <c r="U9" s="54">
        <v>44197</v>
      </c>
      <c r="V9" s="55" t="s">
        <v>123</v>
      </c>
      <c r="W9" s="55" t="s">
        <v>124</v>
      </c>
      <c r="X9" s="43"/>
      <c r="Y9" s="10"/>
      <c r="Z9" s="11" t="s">
        <v>15</v>
      </c>
      <c r="AA9" s="30"/>
      <c r="AB9" s="30"/>
      <c r="AC9" s="30"/>
      <c r="AD9" s="11" t="s">
        <v>16</v>
      </c>
    </row>
    <row r="10" spans="1:31" ht="15" thickBot="1">
      <c r="A10" s="12" t="s">
        <v>17</v>
      </c>
      <c r="B10" s="13" t="s">
        <v>18</v>
      </c>
      <c r="C10" s="13"/>
      <c r="D10" s="14" t="s">
        <v>19</v>
      </c>
      <c r="E10" s="15" t="s">
        <v>20</v>
      </c>
      <c r="F10" s="15" t="s">
        <v>21</v>
      </c>
      <c r="G10" s="15" t="s">
        <v>22</v>
      </c>
      <c r="H10" s="15"/>
      <c r="I10" s="33">
        <f>+R10+S10+T10</f>
        <v>2035.8</v>
      </c>
      <c r="J10" s="39">
        <v>739</v>
      </c>
      <c r="K10" s="39">
        <v>826.5</v>
      </c>
      <c r="L10" s="41">
        <v>0</v>
      </c>
      <c r="M10" s="42">
        <v>0</v>
      </c>
      <c r="N10" s="39">
        <v>870</v>
      </c>
      <c r="O10" s="39">
        <v>913.5</v>
      </c>
      <c r="P10" s="44">
        <v>826.5</v>
      </c>
      <c r="Q10" s="44">
        <v>1174.5</v>
      </c>
      <c r="R10" s="29">
        <f>+Z10*0.45*$R$6</f>
        <v>822.15</v>
      </c>
      <c r="S10" s="29">
        <f>+Z10*0.45*$S$6</f>
        <v>704.6999999999999</v>
      </c>
      <c r="T10" s="29">
        <f>+Z10*0.45*$T$6</f>
        <v>508.95</v>
      </c>
      <c r="U10" s="56">
        <f>+Z10*0.45*$U$6</f>
        <v>587.25</v>
      </c>
      <c r="V10" s="56">
        <f>+Z10*0.45*$V$6</f>
        <v>704.6999999999999</v>
      </c>
      <c r="W10" s="56">
        <f>Z10*0.45*$W$6</f>
        <v>704.6999999999999</v>
      </c>
      <c r="X10" s="44"/>
      <c r="Y10" s="16"/>
      <c r="Z10">
        <v>87</v>
      </c>
      <c r="AA10" s="29">
        <f>+Z10*0.45*$R$6</f>
        <v>822.15</v>
      </c>
      <c r="AB10" s="29">
        <f>+Z10*$K$6*0.45</f>
        <v>743.85</v>
      </c>
      <c r="AC10" s="29">
        <f aca="true" t="shared" si="0" ref="AC10:AC27">+Z10*$L$6*0.45</f>
        <v>0</v>
      </c>
      <c r="AD10">
        <f>+M6*Z10*0.45</f>
        <v>0</v>
      </c>
      <c r="AE10" s="17"/>
    </row>
    <row r="11" spans="1:31" ht="15" thickBot="1">
      <c r="A11" s="12" t="s">
        <v>17</v>
      </c>
      <c r="B11" s="13" t="s">
        <v>18</v>
      </c>
      <c r="C11" s="13"/>
      <c r="D11" s="14" t="s">
        <v>19</v>
      </c>
      <c r="E11" s="15" t="s">
        <v>23</v>
      </c>
      <c r="F11" s="15" t="s">
        <v>24</v>
      </c>
      <c r="G11" s="15" t="s">
        <v>25</v>
      </c>
      <c r="H11" s="15"/>
      <c r="I11" s="33">
        <f aca="true" t="shared" si="1" ref="I11:I40">+R11+S11+T11</f>
        <v>1848.6000000000004</v>
      </c>
      <c r="J11" s="39">
        <v>671.5</v>
      </c>
      <c r="K11" s="39">
        <v>750.5</v>
      </c>
      <c r="L11" s="41">
        <v>0</v>
      </c>
      <c r="M11" s="42">
        <v>0</v>
      </c>
      <c r="N11" s="39">
        <v>790</v>
      </c>
      <c r="O11" s="39">
        <v>829.5</v>
      </c>
      <c r="P11" s="45">
        <v>750.5</v>
      </c>
      <c r="Q11" s="45">
        <v>1066.5</v>
      </c>
      <c r="R11" s="29">
        <f aca="true" t="shared" si="2" ref="R11:R40">+Z11*0.45*$R$6</f>
        <v>746.5500000000001</v>
      </c>
      <c r="S11" s="29">
        <f aca="true" t="shared" si="3" ref="S11:S40">+Z11*0.45*$S$6</f>
        <v>639.9000000000001</v>
      </c>
      <c r="T11" s="29">
        <f aca="true" t="shared" si="4" ref="T11:T40">+Z11*0.45*$T$6</f>
        <v>462.15000000000003</v>
      </c>
      <c r="U11" s="56">
        <f aca="true" t="shared" si="5" ref="U11:U40">+Z11*0.45*$U$6</f>
        <v>533.2500000000001</v>
      </c>
      <c r="V11" s="56">
        <f aca="true" t="shared" si="6" ref="V11:V40">+Z11*0.45*$V$6</f>
        <v>639.9000000000001</v>
      </c>
      <c r="W11" s="56">
        <f aca="true" t="shared" si="7" ref="W11:W40">Z11*0.45*$W$6</f>
        <v>639.9000000000001</v>
      </c>
      <c r="X11" s="45"/>
      <c r="Y11" s="16"/>
      <c r="Z11">
        <v>79</v>
      </c>
      <c r="AA11" s="29">
        <f aca="true" t="shared" si="8" ref="AA11:AA40">+Z11*0.45*$R$6</f>
        <v>746.5500000000001</v>
      </c>
      <c r="AB11" s="29">
        <f aca="true" t="shared" si="9" ref="AB11:AB27">+Z11*$K$6*0.45</f>
        <v>675.45</v>
      </c>
      <c r="AC11" s="29">
        <f t="shared" si="0"/>
        <v>0</v>
      </c>
      <c r="AE11" s="17"/>
    </row>
    <row r="12" spans="1:31" ht="15" thickBot="1">
      <c r="A12" s="12" t="s">
        <v>17</v>
      </c>
      <c r="B12" s="13" t="s">
        <v>18</v>
      </c>
      <c r="C12" s="13"/>
      <c r="D12" s="14" t="s">
        <v>19</v>
      </c>
      <c r="E12" s="15" t="s">
        <v>26</v>
      </c>
      <c r="F12" s="15" t="s">
        <v>27</v>
      </c>
      <c r="G12" s="15" t="s">
        <v>28</v>
      </c>
      <c r="H12" s="15"/>
      <c r="I12" s="33">
        <f t="shared" si="1"/>
        <v>163.79999999999998</v>
      </c>
      <c r="J12" s="39">
        <v>59.5</v>
      </c>
      <c r="K12" s="39">
        <v>66.5</v>
      </c>
      <c r="L12" s="41">
        <v>0</v>
      </c>
      <c r="M12" s="42">
        <v>0</v>
      </c>
      <c r="N12" s="39">
        <v>70</v>
      </c>
      <c r="O12" s="39">
        <v>73.5</v>
      </c>
      <c r="P12" s="45">
        <v>66.5</v>
      </c>
      <c r="Q12" s="45">
        <v>94.5</v>
      </c>
      <c r="R12" s="29">
        <f t="shared" si="2"/>
        <v>66.14999999999999</v>
      </c>
      <c r="S12" s="29">
        <f t="shared" si="3"/>
        <v>56.699999999999996</v>
      </c>
      <c r="T12" s="29">
        <f t="shared" si="4"/>
        <v>40.949999999999996</v>
      </c>
      <c r="U12" s="56">
        <f t="shared" si="5"/>
        <v>47.25</v>
      </c>
      <c r="V12" s="56">
        <f t="shared" si="6"/>
        <v>56.699999999999996</v>
      </c>
      <c r="W12" s="56">
        <f t="shared" si="7"/>
        <v>56.699999999999996</v>
      </c>
      <c r="X12" s="45"/>
      <c r="Y12" s="16"/>
      <c r="Z12">
        <v>7</v>
      </c>
      <c r="AA12" s="29">
        <f t="shared" si="8"/>
        <v>66.14999999999999</v>
      </c>
      <c r="AB12" s="29">
        <f t="shared" si="9"/>
        <v>59.85</v>
      </c>
      <c r="AC12" s="29">
        <f t="shared" si="0"/>
        <v>0</v>
      </c>
      <c r="AE12" s="17"/>
    </row>
    <row r="13" spans="1:31" ht="15" thickBot="1">
      <c r="A13" s="12" t="s">
        <v>17</v>
      </c>
      <c r="B13" s="13" t="s">
        <v>18</v>
      </c>
      <c r="C13" s="13"/>
      <c r="D13" s="14" t="s">
        <v>19</v>
      </c>
      <c r="E13" s="15" t="s">
        <v>29</v>
      </c>
      <c r="F13" s="15" t="s">
        <v>30</v>
      </c>
      <c r="G13" s="15" t="s">
        <v>31</v>
      </c>
      <c r="H13" s="15"/>
      <c r="I13" s="33">
        <f t="shared" si="1"/>
        <v>327.59999999999997</v>
      </c>
      <c r="J13" s="39">
        <v>199</v>
      </c>
      <c r="K13" s="39">
        <v>133</v>
      </c>
      <c r="L13" s="41">
        <v>0</v>
      </c>
      <c r="M13" s="42">
        <v>0</v>
      </c>
      <c r="N13" s="39">
        <v>140</v>
      </c>
      <c r="O13" s="39">
        <v>147</v>
      </c>
      <c r="P13" s="45">
        <v>133</v>
      </c>
      <c r="Q13" s="45">
        <v>189</v>
      </c>
      <c r="R13" s="29">
        <f t="shared" si="2"/>
        <v>132.29999999999998</v>
      </c>
      <c r="S13" s="29">
        <f t="shared" si="3"/>
        <v>113.39999999999999</v>
      </c>
      <c r="T13" s="29">
        <f t="shared" si="4"/>
        <v>81.89999999999999</v>
      </c>
      <c r="U13" s="56">
        <f t="shared" si="5"/>
        <v>94.5</v>
      </c>
      <c r="V13" s="56">
        <f t="shared" si="6"/>
        <v>113.39999999999999</v>
      </c>
      <c r="W13" s="56">
        <f t="shared" si="7"/>
        <v>113.39999999999999</v>
      </c>
      <c r="X13" s="45"/>
      <c r="Y13" s="16"/>
      <c r="Z13">
        <v>14</v>
      </c>
      <c r="AA13" s="29">
        <f t="shared" si="8"/>
        <v>132.29999999999998</v>
      </c>
      <c r="AB13" s="29">
        <f t="shared" si="9"/>
        <v>119.7</v>
      </c>
      <c r="AC13" s="29">
        <f t="shared" si="0"/>
        <v>0</v>
      </c>
      <c r="AE13" s="17"/>
    </row>
    <row r="14" spans="1:31" ht="15" thickBot="1">
      <c r="A14" s="12" t="s">
        <v>17</v>
      </c>
      <c r="B14" s="13" t="s">
        <v>18</v>
      </c>
      <c r="C14" s="13"/>
      <c r="D14" s="14" t="s">
        <v>19</v>
      </c>
      <c r="E14" s="18" t="s">
        <v>32</v>
      </c>
      <c r="F14" s="15" t="s">
        <v>33</v>
      </c>
      <c r="G14" s="15" t="s">
        <v>34</v>
      </c>
      <c r="H14" s="18"/>
      <c r="I14" s="33">
        <f t="shared" si="1"/>
        <v>163.79999999999998</v>
      </c>
      <c r="J14" s="39">
        <v>59.5</v>
      </c>
      <c r="K14" s="39">
        <v>66.5</v>
      </c>
      <c r="L14" s="41">
        <v>0</v>
      </c>
      <c r="M14" s="42">
        <v>0</v>
      </c>
      <c r="N14" s="39">
        <v>70</v>
      </c>
      <c r="O14" s="39">
        <v>73.5</v>
      </c>
      <c r="P14" s="45">
        <v>66.5</v>
      </c>
      <c r="Q14" s="45">
        <v>94.5</v>
      </c>
      <c r="R14" s="29">
        <f t="shared" si="2"/>
        <v>66.14999999999999</v>
      </c>
      <c r="S14" s="29">
        <f t="shared" si="3"/>
        <v>56.699999999999996</v>
      </c>
      <c r="T14" s="29">
        <f t="shared" si="4"/>
        <v>40.949999999999996</v>
      </c>
      <c r="U14" s="56">
        <f t="shared" si="5"/>
        <v>47.25</v>
      </c>
      <c r="V14" s="56">
        <f t="shared" si="6"/>
        <v>56.699999999999996</v>
      </c>
      <c r="W14" s="56">
        <f t="shared" si="7"/>
        <v>56.699999999999996</v>
      </c>
      <c r="X14" s="45"/>
      <c r="Y14" s="16"/>
      <c r="Z14">
        <v>7</v>
      </c>
      <c r="AA14" s="29">
        <f t="shared" si="8"/>
        <v>66.14999999999999</v>
      </c>
      <c r="AB14" s="29">
        <f t="shared" si="9"/>
        <v>59.85</v>
      </c>
      <c r="AC14" s="29">
        <f t="shared" si="0"/>
        <v>0</v>
      </c>
      <c r="AE14" s="17"/>
    </row>
    <row r="15" spans="1:31" ht="15" thickBot="1">
      <c r="A15" s="12" t="s">
        <v>17</v>
      </c>
      <c r="B15" s="13" t="s">
        <v>18</v>
      </c>
      <c r="C15" s="13"/>
      <c r="D15" s="14" t="s">
        <v>19</v>
      </c>
      <c r="E15" s="15" t="s">
        <v>35</v>
      </c>
      <c r="F15" s="15" t="s">
        <v>36</v>
      </c>
      <c r="G15" s="15" t="s">
        <v>37</v>
      </c>
      <c r="H15" s="15"/>
      <c r="I15" s="33">
        <f t="shared" si="1"/>
        <v>397.8</v>
      </c>
      <c r="J15" s="39">
        <v>144.5</v>
      </c>
      <c r="K15" s="39">
        <v>161.5</v>
      </c>
      <c r="L15" s="41">
        <v>0</v>
      </c>
      <c r="M15" s="42">
        <v>0</v>
      </c>
      <c r="N15" s="39">
        <v>170</v>
      </c>
      <c r="O15" s="39">
        <v>178.5</v>
      </c>
      <c r="P15" s="45">
        <v>161.5</v>
      </c>
      <c r="Q15" s="45">
        <v>229.5</v>
      </c>
      <c r="R15" s="29">
        <f t="shared" si="2"/>
        <v>160.65</v>
      </c>
      <c r="S15" s="29">
        <f t="shared" si="3"/>
        <v>137.70000000000002</v>
      </c>
      <c r="T15" s="29">
        <f t="shared" si="4"/>
        <v>99.45</v>
      </c>
      <c r="U15" s="56">
        <f t="shared" si="5"/>
        <v>114.75</v>
      </c>
      <c r="V15" s="56">
        <f t="shared" si="6"/>
        <v>137.70000000000002</v>
      </c>
      <c r="W15" s="56">
        <f t="shared" si="7"/>
        <v>137.70000000000002</v>
      </c>
      <c r="X15" s="45"/>
      <c r="Y15" s="16"/>
      <c r="Z15">
        <v>17</v>
      </c>
      <c r="AA15" s="29">
        <f t="shared" si="8"/>
        <v>160.65</v>
      </c>
      <c r="AB15" s="29">
        <f t="shared" si="9"/>
        <v>145.35</v>
      </c>
      <c r="AC15" s="29">
        <f t="shared" si="0"/>
        <v>0</v>
      </c>
      <c r="AE15" s="17"/>
    </row>
    <row r="16" spans="1:31" ht="15" thickBot="1">
      <c r="A16" s="12" t="s">
        <v>17</v>
      </c>
      <c r="B16" s="13" t="s">
        <v>18</v>
      </c>
      <c r="C16" s="13"/>
      <c r="D16" s="14" t="s">
        <v>19</v>
      </c>
      <c r="E16" s="15" t="s">
        <v>38</v>
      </c>
      <c r="F16" s="15" t="s">
        <v>39</v>
      </c>
      <c r="G16" s="15" t="s">
        <v>40</v>
      </c>
      <c r="H16" s="15"/>
      <c r="I16" s="33">
        <f t="shared" si="1"/>
        <v>257.40000000000003</v>
      </c>
      <c r="J16" s="39">
        <v>93.5</v>
      </c>
      <c r="K16" s="39">
        <v>104.5</v>
      </c>
      <c r="L16" s="41">
        <v>0</v>
      </c>
      <c r="M16" s="42">
        <v>0</v>
      </c>
      <c r="N16" s="39">
        <v>110</v>
      </c>
      <c r="O16" s="39">
        <v>115.5</v>
      </c>
      <c r="P16" s="45">
        <v>104.5</v>
      </c>
      <c r="Q16" s="45">
        <v>148.5</v>
      </c>
      <c r="R16" s="29">
        <f t="shared" si="2"/>
        <v>103.95</v>
      </c>
      <c r="S16" s="29">
        <f t="shared" si="3"/>
        <v>89.10000000000001</v>
      </c>
      <c r="T16" s="29">
        <f t="shared" si="4"/>
        <v>64.35000000000001</v>
      </c>
      <c r="U16" s="56">
        <f t="shared" si="5"/>
        <v>74.25</v>
      </c>
      <c r="V16" s="56">
        <f t="shared" si="6"/>
        <v>89.10000000000001</v>
      </c>
      <c r="W16" s="56">
        <f t="shared" si="7"/>
        <v>89.10000000000001</v>
      </c>
      <c r="X16" s="45"/>
      <c r="Y16" s="16"/>
      <c r="Z16">
        <v>11</v>
      </c>
      <c r="AA16" s="29">
        <f t="shared" si="8"/>
        <v>103.95</v>
      </c>
      <c r="AB16" s="29">
        <f t="shared" si="9"/>
        <v>94.05</v>
      </c>
      <c r="AC16" s="29">
        <f t="shared" si="0"/>
        <v>0</v>
      </c>
      <c r="AE16" s="17"/>
    </row>
    <row r="17" spans="1:31" ht="15" thickBot="1">
      <c r="A17" s="12" t="s">
        <v>17</v>
      </c>
      <c r="B17" s="13" t="s">
        <v>18</v>
      </c>
      <c r="C17" s="13"/>
      <c r="D17" s="14" t="s">
        <v>19</v>
      </c>
      <c r="E17" s="15" t="s">
        <v>41</v>
      </c>
      <c r="F17" s="15" t="s">
        <v>42</v>
      </c>
      <c r="G17" s="15" t="s">
        <v>43</v>
      </c>
      <c r="H17" s="15"/>
      <c r="I17" s="33">
        <f t="shared" si="1"/>
        <v>397.8</v>
      </c>
      <c r="J17" s="39">
        <v>144.5</v>
      </c>
      <c r="K17" s="39">
        <v>161.5</v>
      </c>
      <c r="L17" s="41">
        <v>0</v>
      </c>
      <c r="M17" s="42">
        <v>0</v>
      </c>
      <c r="N17" s="39">
        <v>170</v>
      </c>
      <c r="O17" s="39">
        <v>178.5</v>
      </c>
      <c r="P17" s="45">
        <v>161.5</v>
      </c>
      <c r="Q17" s="45">
        <v>229.5</v>
      </c>
      <c r="R17" s="29">
        <f t="shared" si="2"/>
        <v>160.65</v>
      </c>
      <c r="S17" s="29">
        <f t="shared" si="3"/>
        <v>137.70000000000002</v>
      </c>
      <c r="T17" s="29">
        <f t="shared" si="4"/>
        <v>99.45</v>
      </c>
      <c r="U17" s="56">
        <f t="shared" si="5"/>
        <v>114.75</v>
      </c>
      <c r="V17" s="56">
        <f t="shared" si="6"/>
        <v>137.70000000000002</v>
      </c>
      <c r="W17" s="56">
        <f t="shared" si="7"/>
        <v>137.70000000000002</v>
      </c>
      <c r="X17" s="45"/>
      <c r="Y17" s="16"/>
      <c r="Z17">
        <v>17</v>
      </c>
      <c r="AA17" s="29">
        <f t="shared" si="8"/>
        <v>160.65</v>
      </c>
      <c r="AB17" s="29">
        <f t="shared" si="9"/>
        <v>145.35</v>
      </c>
      <c r="AC17" s="29">
        <f t="shared" si="0"/>
        <v>0</v>
      </c>
      <c r="AE17" s="17"/>
    </row>
    <row r="18" spans="1:31" ht="15" thickBot="1">
      <c r="A18" s="12" t="s">
        <v>17</v>
      </c>
      <c r="B18" s="13" t="s">
        <v>18</v>
      </c>
      <c r="C18" s="13"/>
      <c r="D18" s="14" t="s">
        <v>19</v>
      </c>
      <c r="E18" s="15" t="s">
        <v>44</v>
      </c>
      <c r="F18" s="15" t="s">
        <v>45</v>
      </c>
      <c r="G18" s="15" t="s">
        <v>46</v>
      </c>
      <c r="H18" s="15"/>
      <c r="I18" s="33">
        <f t="shared" si="1"/>
        <v>374.40000000000003</v>
      </c>
      <c r="J18" s="39">
        <v>136</v>
      </c>
      <c r="K18" s="39">
        <v>152</v>
      </c>
      <c r="L18" s="41">
        <v>0</v>
      </c>
      <c r="M18" s="42">
        <v>0</v>
      </c>
      <c r="N18" s="39">
        <v>160</v>
      </c>
      <c r="O18" s="39">
        <v>168</v>
      </c>
      <c r="P18" s="45">
        <v>152</v>
      </c>
      <c r="Q18" s="45">
        <v>216</v>
      </c>
      <c r="R18" s="29">
        <f t="shared" si="2"/>
        <v>151.20000000000002</v>
      </c>
      <c r="S18" s="29">
        <f t="shared" si="3"/>
        <v>129.6</v>
      </c>
      <c r="T18" s="29">
        <f t="shared" si="4"/>
        <v>93.60000000000001</v>
      </c>
      <c r="U18" s="56">
        <f t="shared" si="5"/>
        <v>108</v>
      </c>
      <c r="V18" s="56">
        <f t="shared" si="6"/>
        <v>129.6</v>
      </c>
      <c r="W18" s="56">
        <f t="shared" si="7"/>
        <v>129.6</v>
      </c>
      <c r="X18" s="45"/>
      <c r="Y18" s="16"/>
      <c r="Z18">
        <v>16</v>
      </c>
      <c r="AA18" s="29">
        <f t="shared" si="8"/>
        <v>151.20000000000002</v>
      </c>
      <c r="AB18" s="29">
        <f t="shared" si="9"/>
        <v>136.8</v>
      </c>
      <c r="AC18" s="29">
        <f t="shared" si="0"/>
        <v>0</v>
      </c>
      <c r="AE18" s="17"/>
    </row>
    <row r="19" spans="1:31" ht="15" thickBot="1">
      <c r="A19" s="12" t="s">
        <v>17</v>
      </c>
      <c r="B19" s="13" t="s">
        <v>18</v>
      </c>
      <c r="C19" s="13"/>
      <c r="D19" s="14" t="s">
        <v>19</v>
      </c>
      <c r="E19" s="15" t="s">
        <v>47</v>
      </c>
      <c r="F19" s="15" t="s">
        <v>48</v>
      </c>
      <c r="G19" s="15" t="s">
        <v>49</v>
      </c>
      <c r="H19" s="15"/>
      <c r="I19" s="33">
        <f t="shared" si="1"/>
        <v>351</v>
      </c>
      <c r="J19" s="39">
        <v>127.5</v>
      </c>
      <c r="K19" s="39">
        <v>142.5</v>
      </c>
      <c r="L19" s="41">
        <v>0</v>
      </c>
      <c r="M19" s="42">
        <v>0</v>
      </c>
      <c r="N19" s="39">
        <v>150</v>
      </c>
      <c r="O19" s="39">
        <v>157.5</v>
      </c>
      <c r="P19" s="45">
        <v>142.5</v>
      </c>
      <c r="Q19" s="45">
        <v>202.5</v>
      </c>
      <c r="R19" s="29">
        <f t="shared" si="2"/>
        <v>141.75</v>
      </c>
      <c r="S19" s="29">
        <f t="shared" si="3"/>
        <v>121.5</v>
      </c>
      <c r="T19" s="29">
        <f t="shared" si="4"/>
        <v>87.75</v>
      </c>
      <c r="U19" s="56">
        <f t="shared" si="5"/>
        <v>101.25</v>
      </c>
      <c r="V19" s="56">
        <f t="shared" si="6"/>
        <v>121.5</v>
      </c>
      <c r="W19" s="56">
        <f t="shared" si="7"/>
        <v>121.5</v>
      </c>
      <c r="X19" s="45"/>
      <c r="Y19" s="16"/>
      <c r="Z19">
        <v>15</v>
      </c>
      <c r="AA19" s="29">
        <f t="shared" si="8"/>
        <v>141.75</v>
      </c>
      <c r="AB19" s="29">
        <f t="shared" si="9"/>
        <v>128.25</v>
      </c>
      <c r="AC19" s="29">
        <f t="shared" si="0"/>
        <v>0</v>
      </c>
      <c r="AE19" s="17"/>
    </row>
    <row r="20" spans="1:31" ht="15" thickBot="1">
      <c r="A20" s="12" t="s">
        <v>17</v>
      </c>
      <c r="B20" s="13" t="s">
        <v>18</v>
      </c>
      <c r="C20" s="13"/>
      <c r="D20" s="14" t="s">
        <v>19</v>
      </c>
      <c r="E20" s="15" t="s">
        <v>50</v>
      </c>
      <c r="F20" s="15" t="s">
        <v>51</v>
      </c>
      <c r="G20" s="15" t="s">
        <v>52</v>
      </c>
      <c r="H20" s="15"/>
      <c r="I20" s="33">
        <f t="shared" si="1"/>
        <v>468</v>
      </c>
      <c r="J20" s="39">
        <v>170</v>
      </c>
      <c r="K20" s="39">
        <v>190</v>
      </c>
      <c r="L20" s="41">
        <v>0</v>
      </c>
      <c r="M20" s="42">
        <v>0</v>
      </c>
      <c r="N20" s="39">
        <v>200</v>
      </c>
      <c r="O20" s="39">
        <v>210</v>
      </c>
      <c r="P20" s="45">
        <v>190</v>
      </c>
      <c r="Q20" s="45">
        <v>270</v>
      </c>
      <c r="R20" s="29">
        <f t="shared" si="2"/>
        <v>189</v>
      </c>
      <c r="S20" s="29">
        <f t="shared" si="3"/>
        <v>162</v>
      </c>
      <c r="T20" s="29">
        <f t="shared" si="4"/>
        <v>117</v>
      </c>
      <c r="U20" s="56">
        <f t="shared" si="5"/>
        <v>135</v>
      </c>
      <c r="V20" s="56">
        <f t="shared" si="6"/>
        <v>162</v>
      </c>
      <c r="W20" s="56">
        <f t="shared" si="7"/>
        <v>162</v>
      </c>
      <c r="X20" s="45"/>
      <c r="Y20" s="16"/>
      <c r="Z20">
        <v>20</v>
      </c>
      <c r="AA20" s="29">
        <f t="shared" si="8"/>
        <v>189</v>
      </c>
      <c r="AB20" s="29">
        <f t="shared" si="9"/>
        <v>171</v>
      </c>
      <c r="AC20" s="29">
        <f t="shared" si="0"/>
        <v>0</v>
      </c>
      <c r="AE20" s="17"/>
    </row>
    <row r="21" spans="1:31" ht="15" thickBot="1">
      <c r="A21" s="12" t="s">
        <v>17</v>
      </c>
      <c r="B21" s="13" t="s">
        <v>18</v>
      </c>
      <c r="C21" s="13"/>
      <c r="D21" s="14" t="s">
        <v>19</v>
      </c>
      <c r="E21" s="15" t="s">
        <v>53</v>
      </c>
      <c r="F21" s="15" t="s">
        <v>54</v>
      </c>
      <c r="G21" s="15" t="s">
        <v>55</v>
      </c>
      <c r="H21" s="15"/>
      <c r="I21" s="33">
        <f t="shared" si="1"/>
        <v>304.20000000000005</v>
      </c>
      <c r="J21" s="39">
        <v>110.5</v>
      </c>
      <c r="K21" s="39">
        <v>123.5</v>
      </c>
      <c r="L21" s="41">
        <v>0</v>
      </c>
      <c r="M21" s="42">
        <v>0</v>
      </c>
      <c r="N21" s="39">
        <v>130</v>
      </c>
      <c r="O21" s="39">
        <v>136.5</v>
      </c>
      <c r="P21" s="45">
        <v>123.5</v>
      </c>
      <c r="Q21" s="45">
        <v>175.5</v>
      </c>
      <c r="R21" s="29">
        <f t="shared" si="2"/>
        <v>122.85000000000001</v>
      </c>
      <c r="S21" s="29">
        <f t="shared" si="3"/>
        <v>105.30000000000001</v>
      </c>
      <c r="T21" s="29">
        <f t="shared" si="4"/>
        <v>76.05000000000001</v>
      </c>
      <c r="U21" s="56">
        <f t="shared" si="5"/>
        <v>87.75000000000001</v>
      </c>
      <c r="V21" s="56">
        <f t="shared" si="6"/>
        <v>105.30000000000001</v>
      </c>
      <c r="W21" s="56">
        <f t="shared" si="7"/>
        <v>105.30000000000001</v>
      </c>
      <c r="X21" s="45"/>
      <c r="Y21" s="16"/>
      <c r="Z21">
        <v>13</v>
      </c>
      <c r="AA21" s="29">
        <f t="shared" si="8"/>
        <v>122.85000000000001</v>
      </c>
      <c r="AB21" s="29">
        <f t="shared" si="9"/>
        <v>111.15</v>
      </c>
      <c r="AC21" s="29">
        <f t="shared" si="0"/>
        <v>0</v>
      </c>
      <c r="AE21" s="17"/>
    </row>
    <row r="22" spans="1:31" ht="15" thickBot="1">
      <c r="A22" s="12" t="s">
        <v>17</v>
      </c>
      <c r="B22" s="13" t="s">
        <v>18</v>
      </c>
      <c r="C22" s="13"/>
      <c r="D22" s="14" t="s">
        <v>19</v>
      </c>
      <c r="E22" s="15" t="s">
        <v>56</v>
      </c>
      <c r="F22" s="15" t="s">
        <v>57</v>
      </c>
      <c r="G22" s="15" t="s">
        <v>58</v>
      </c>
      <c r="H22" s="15"/>
      <c r="I22" s="33">
        <f t="shared" si="1"/>
        <v>280.8</v>
      </c>
      <c r="J22" s="39">
        <v>102</v>
      </c>
      <c r="K22" s="39">
        <v>114</v>
      </c>
      <c r="L22" s="41">
        <v>0</v>
      </c>
      <c r="M22" s="42">
        <v>0</v>
      </c>
      <c r="N22" s="39">
        <v>120</v>
      </c>
      <c r="O22" s="39">
        <v>126</v>
      </c>
      <c r="P22" s="45">
        <v>114</v>
      </c>
      <c r="Q22" s="45">
        <v>162</v>
      </c>
      <c r="R22" s="29">
        <f t="shared" si="2"/>
        <v>113.4</v>
      </c>
      <c r="S22" s="29">
        <f t="shared" si="3"/>
        <v>97.2</v>
      </c>
      <c r="T22" s="29">
        <f t="shared" si="4"/>
        <v>70.2</v>
      </c>
      <c r="U22" s="56">
        <f t="shared" si="5"/>
        <v>81</v>
      </c>
      <c r="V22" s="56">
        <f t="shared" si="6"/>
        <v>97.2</v>
      </c>
      <c r="W22" s="56">
        <f t="shared" si="7"/>
        <v>97.2</v>
      </c>
      <c r="X22" s="45"/>
      <c r="Y22" s="16"/>
      <c r="Z22">
        <v>12</v>
      </c>
      <c r="AA22" s="29">
        <f t="shared" si="8"/>
        <v>113.4</v>
      </c>
      <c r="AB22" s="29">
        <f t="shared" si="9"/>
        <v>102.60000000000001</v>
      </c>
      <c r="AC22" s="29">
        <f t="shared" si="0"/>
        <v>0</v>
      </c>
      <c r="AE22" s="17"/>
    </row>
    <row r="23" spans="1:31" ht="15" thickBot="1">
      <c r="A23" s="12" t="s">
        <v>17</v>
      </c>
      <c r="B23" s="13" t="s">
        <v>18</v>
      </c>
      <c r="C23" s="13"/>
      <c r="D23" s="14" t="s">
        <v>19</v>
      </c>
      <c r="E23" s="15" t="s">
        <v>59</v>
      </c>
      <c r="F23" s="15" t="s">
        <v>60</v>
      </c>
      <c r="G23" s="15" t="s">
        <v>61</v>
      </c>
      <c r="H23" s="15"/>
      <c r="I23" s="33">
        <f t="shared" si="1"/>
        <v>304.20000000000005</v>
      </c>
      <c r="J23" s="39">
        <v>110.5</v>
      </c>
      <c r="K23" s="39">
        <v>123.5</v>
      </c>
      <c r="L23" s="41">
        <v>0</v>
      </c>
      <c r="M23" s="42">
        <v>0</v>
      </c>
      <c r="N23" s="39">
        <v>130</v>
      </c>
      <c r="O23" s="39">
        <v>136.5</v>
      </c>
      <c r="P23" s="45">
        <v>123.5</v>
      </c>
      <c r="Q23" s="45">
        <v>175.5</v>
      </c>
      <c r="R23" s="29">
        <f t="shared" si="2"/>
        <v>122.85000000000001</v>
      </c>
      <c r="S23" s="29">
        <f t="shared" si="3"/>
        <v>105.30000000000001</v>
      </c>
      <c r="T23" s="29">
        <f t="shared" si="4"/>
        <v>76.05000000000001</v>
      </c>
      <c r="U23" s="56">
        <f t="shared" si="5"/>
        <v>87.75000000000001</v>
      </c>
      <c r="V23" s="56">
        <f t="shared" si="6"/>
        <v>105.30000000000001</v>
      </c>
      <c r="W23" s="56">
        <f t="shared" si="7"/>
        <v>105.30000000000001</v>
      </c>
      <c r="X23" s="45"/>
      <c r="Y23" s="16"/>
      <c r="Z23">
        <v>13</v>
      </c>
      <c r="AA23" s="29">
        <f t="shared" si="8"/>
        <v>122.85000000000001</v>
      </c>
      <c r="AB23" s="29">
        <f t="shared" si="9"/>
        <v>111.15</v>
      </c>
      <c r="AC23" s="29">
        <f t="shared" si="0"/>
        <v>0</v>
      </c>
      <c r="AE23" s="17"/>
    </row>
    <row r="24" spans="1:31" ht="15" thickBot="1">
      <c r="A24" s="12" t="s">
        <v>17</v>
      </c>
      <c r="B24" s="13" t="s">
        <v>18</v>
      </c>
      <c r="C24" s="13"/>
      <c r="D24" s="14" t="s">
        <v>19</v>
      </c>
      <c r="E24" s="15" t="s">
        <v>62</v>
      </c>
      <c r="F24" s="15" t="s">
        <v>63</v>
      </c>
      <c r="G24" s="15" t="s">
        <v>64</v>
      </c>
      <c r="H24" s="15"/>
      <c r="I24" s="33">
        <f t="shared" si="1"/>
        <v>444.6</v>
      </c>
      <c r="J24" s="39">
        <v>161.5</v>
      </c>
      <c r="K24" s="39">
        <v>180.5</v>
      </c>
      <c r="L24" s="41">
        <v>0</v>
      </c>
      <c r="M24" s="42">
        <v>0</v>
      </c>
      <c r="N24" s="39">
        <v>190</v>
      </c>
      <c r="O24" s="39">
        <v>199.5</v>
      </c>
      <c r="P24" s="45">
        <v>180.5</v>
      </c>
      <c r="Q24" s="45">
        <v>256.5</v>
      </c>
      <c r="R24" s="29">
        <f t="shared" si="2"/>
        <v>179.55</v>
      </c>
      <c r="S24" s="29">
        <f t="shared" si="3"/>
        <v>153.9</v>
      </c>
      <c r="T24" s="29">
        <f t="shared" si="4"/>
        <v>111.15</v>
      </c>
      <c r="U24" s="56">
        <f t="shared" si="5"/>
        <v>128.25</v>
      </c>
      <c r="V24" s="56">
        <f t="shared" si="6"/>
        <v>153.9</v>
      </c>
      <c r="W24" s="56">
        <f t="shared" si="7"/>
        <v>153.9</v>
      </c>
      <c r="X24" s="45"/>
      <c r="Y24" s="16"/>
      <c r="Z24">
        <v>19</v>
      </c>
      <c r="AA24" s="29">
        <f t="shared" si="8"/>
        <v>179.55</v>
      </c>
      <c r="AB24" s="29">
        <f t="shared" si="9"/>
        <v>162.45000000000002</v>
      </c>
      <c r="AC24" s="29">
        <f t="shared" si="0"/>
        <v>0</v>
      </c>
      <c r="AE24" s="17"/>
    </row>
    <row r="25" spans="1:31" ht="15" thickBot="1">
      <c r="A25" s="12" t="s">
        <v>17</v>
      </c>
      <c r="B25" s="13" t="s">
        <v>18</v>
      </c>
      <c r="C25" s="13"/>
      <c r="D25" s="14" t="s">
        <v>19</v>
      </c>
      <c r="E25" s="15" t="s">
        <v>65</v>
      </c>
      <c r="F25" s="15" t="s">
        <v>66</v>
      </c>
      <c r="G25" s="15" t="s">
        <v>67</v>
      </c>
      <c r="H25" s="15"/>
      <c r="I25" s="33">
        <f t="shared" si="1"/>
        <v>163.79999999999998</v>
      </c>
      <c r="J25" s="39">
        <v>59.5</v>
      </c>
      <c r="K25" s="39">
        <v>66.5</v>
      </c>
      <c r="L25" s="41">
        <v>0</v>
      </c>
      <c r="M25" s="42">
        <v>0</v>
      </c>
      <c r="N25" s="39">
        <v>70</v>
      </c>
      <c r="O25" s="39">
        <v>73.5</v>
      </c>
      <c r="P25" s="45">
        <v>66.5</v>
      </c>
      <c r="Q25" s="45">
        <v>94.5</v>
      </c>
      <c r="R25" s="29">
        <f t="shared" si="2"/>
        <v>66.14999999999999</v>
      </c>
      <c r="S25" s="29">
        <f t="shared" si="3"/>
        <v>56.699999999999996</v>
      </c>
      <c r="T25" s="29">
        <f t="shared" si="4"/>
        <v>40.949999999999996</v>
      </c>
      <c r="U25" s="56">
        <f t="shared" si="5"/>
        <v>47.25</v>
      </c>
      <c r="V25" s="56">
        <f t="shared" si="6"/>
        <v>56.699999999999996</v>
      </c>
      <c r="W25" s="56">
        <f t="shared" si="7"/>
        <v>56.699999999999996</v>
      </c>
      <c r="X25" s="45"/>
      <c r="Y25" s="16"/>
      <c r="Z25">
        <v>7</v>
      </c>
      <c r="AA25" s="29">
        <f t="shared" si="8"/>
        <v>66.14999999999999</v>
      </c>
      <c r="AB25" s="29">
        <f t="shared" si="9"/>
        <v>59.85</v>
      </c>
      <c r="AC25" s="29">
        <f t="shared" si="0"/>
        <v>0</v>
      </c>
      <c r="AE25" s="17"/>
    </row>
    <row r="26" spans="1:35" ht="15" thickBot="1">
      <c r="A26" s="12" t="s">
        <v>17</v>
      </c>
      <c r="B26" s="13" t="s">
        <v>18</v>
      </c>
      <c r="C26" s="13"/>
      <c r="D26" s="14" t="s">
        <v>19</v>
      </c>
      <c r="E26" s="15" t="s">
        <v>68</v>
      </c>
      <c r="F26" s="15" t="s">
        <v>69</v>
      </c>
      <c r="G26" s="15" t="s">
        <v>70</v>
      </c>
      <c r="H26" s="15"/>
      <c r="I26" s="33">
        <f t="shared" si="1"/>
        <v>397.8</v>
      </c>
      <c r="J26" s="40">
        <v>144.5</v>
      </c>
      <c r="K26" s="40">
        <v>16.5</v>
      </c>
      <c r="L26" s="41">
        <v>0</v>
      </c>
      <c r="M26" s="42">
        <v>0</v>
      </c>
      <c r="N26" s="40">
        <v>170</v>
      </c>
      <c r="O26" s="40">
        <v>178.5</v>
      </c>
      <c r="P26" s="46">
        <v>161.5</v>
      </c>
      <c r="Q26" s="46">
        <v>229.5</v>
      </c>
      <c r="R26" s="29">
        <f t="shared" si="2"/>
        <v>160.65</v>
      </c>
      <c r="S26" s="29">
        <f t="shared" si="3"/>
        <v>137.70000000000002</v>
      </c>
      <c r="T26" s="29">
        <f t="shared" si="4"/>
        <v>99.45</v>
      </c>
      <c r="U26" s="56">
        <f t="shared" si="5"/>
        <v>114.75</v>
      </c>
      <c r="V26" s="56">
        <f t="shared" si="6"/>
        <v>137.70000000000002</v>
      </c>
      <c r="W26" s="56">
        <f t="shared" si="7"/>
        <v>137.70000000000002</v>
      </c>
      <c r="X26" s="46"/>
      <c r="Y26" s="16"/>
      <c r="Z26">
        <v>17</v>
      </c>
      <c r="AA26" s="29">
        <f t="shared" si="8"/>
        <v>160.65</v>
      </c>
      <c r="AB26" s="29">
        <f t="shared" si="9"/>
        <v>145.35</v>
      </c>
      <c r="AC26" s="29">
        <f t="shared" si="0"/>
        <v>0</v>
      </c>
      <c r="AE26" s="19"/>
      <c r="AH26" s="20"/>
      <c r="AI26" s="20"/>
    </row>
    <row r="27" spans="1:31" ht="15" thickBot="1">
      <c r="A27" s="12" t="s">
        <v>17</v>
      </c>
      <c r="B27" s="13" t="s">
        <v>18</v>
      </c>
      <c r="C27" s="13"/>
      <c r="D27" s="14" t="s">
        <v>19</v>
      </c>
      <c r="E27" s="15" t="s">
        <v>71</v>
      </c>
      <c r="F27" s="15" t="s">
        <v>72</v>
      </c>
      <c r="G27" s="15" t="s">
        <v>73</v>
      </c>
      <c r="H27" s="15"/>
      <c r="I27" s="33">
        <f t="shared" si="1"/>
        <v>936</v>
      </c>
      <c r="J27" s="39">
        <v>340</v>
      </c>
      <c r="K27" s="39">
        <v>380</v>
      </c>
      <c r="L27" s="41">
        <v>0</v>
      </c>
      <c r="M27" s="42">
        <v>0</v>
      </c>
      <c r="N27" s="39">
        <v>400</v>
      </c>
      <c r="O27" s="39">
        <v>420</v>
      </c>
      <c r="P27" s="45">
        <v>380</v>
      </c>
      <c r="Q27" s="45">
        <v>540</v>
      </c>
      <c r="R27" s="29">
        <f t="shared" si="2"/>
        <v>378</v>
      </c>
      <c r="S27" s="29">
        <f t="shared" si="3"/>
        <v>324</v>
      </c>
      <c r="T27" s="29">
        <f t="shared" si="4"/>
        <v>234</v>
      </c>
      <c r="U27" s="56">
        <f t="shared" si="5"/>
        <v>270</v>
      </c>
      <c r="V27" s="56">
        <f t="shared" si="6"/>
        <v>324</v>
      </c>
      <c r="W27" s="56">
        <f t="shared" si="7"/>
        <v>324</v>
      </c>
      <c r="X27" s="45"/>
      <c r="Y27" s="16"/>
      <c r="Z27">
        <v>40</v>
      </c>
      <c r="AA27" s="29">
        <f t="shared" si="8"/>
        <v>378</v>
      </c>
      <c r="AB27" s="29">
        <f t="shared" si="9"/>
        <v>342</v>
      </c>
      <c r="AC27" s="29">
        <f t="shared" si="0"/>
        <v>0</v>
      </c>
      <c r="AE27" s="17"/>
    </row>
    <row r="28" spans="1:31" ht="15" thickBot="1">
      <c r="A28" s="12" t="s">
        <v>17</v>
      </c>
      <c r="B28" s="13" t="s">
        <v>18</v>
      </c>
      <c r="C28" s="13"/>
      <c r="D28" s="14" t="s">
        <v>19</v>
      </c>
      <c r="E28" s="15" t="s">
        <v>74</v>
      </c>
      <c r="F28" s="15" t="s">
        <v>75</v>
      </c>
      <c r="G28" s="15" t="s">
        <v>76</v>
      </c>
      <c r="H28" s="15"/>
      <c r="I28" s="33">
        <f t="shared" si="1"/>
        <v>8143.2</v>
      </c>
      <c r="J28" s="39">
        <v>3621</v>
      </c>
      <c r="K28" s="39">
        <v>4047</v>
      </c>
      <c r="L28" s="41">
        <v>0</v>
      </c>
      <c r="M28" s="42">
        <v>0</v>
      </c>
      <c r="N28" s="39">
        <v>4260</v>
      </c>
      <c r="O28" s="39">
        <v>2.457</v>
      </c>
      <c r="P28" s="45">
        <v>4047</v>
      </c>
      <c r="Q28" s="45">
        <v>5.751</v>
      </c>
      <c r="R28" s="29">
        <f t="shared" si="2"/>
        <v>3288.6</v>
      </c>
      <c r="S28" s="29">
        <f t="shared" si="3"/>
        <v>2818.7999999999997</v>
      </c>
      <c r="T28" s="29">
        <f t="shared" si="4"/>
        <v>2035.8</v>
      </c>
      <c r="U28" s="56">
        <f>+Z28*0.45*$U$6+666.9</f>
        <v>3015.9</v>
      </c>
      <c r="V28" s="56">
        <f>+Z28*0.45*$V$6+502</f>
        <v>3320.7999999999997</v>
      </c>
      <c r="W28" s="56">
        <f>Z28*0.45*$W$6+502</f>
        <v>3320.7999999999997</v>
      </c>
      <c r="X28" s="45"/>
      <c r="Y28" s="16"/>
      <c r="Z28">
        <v>348</v>
      </c>
      <c r="AA28" s="29">
        <f t="shared" si="8"/>
        <v>3288.6</v>
      </c>
      <c r="AB28" s="29">
        <f>+Z28*$K$6*0.45+666.9+78+8</f>
        <v>3728.3</v>
      </c>
      <c r="AC28" s="29">
        <f>+Z28*$L$6*0.45+666.9</f>
        <v>666.9</v>
      </c>
      <c r="AD28">
        <v>78</v>
      </c>
      <c r="AE28" s="17">
        <f>+AD28*K6*0.45</f>
        <v>666.9</v>
      </c>
    </row>
    <row r="29" spans="1:31" ht="15" thickBot="1">
      <c r="A29" s="12" t="s">
        <v>17</v>
      </c>
      <c r="B29" s="13" t="s">
        <v>18</v>
      </c>
      <c r="C29" s="13"/>
      <c r="D29" s="14" t="s">
        <v>19</v>
      </c>
      <c r="E29" s="15" t="s">
        <v>77</v>
      </c>
      <c r="F29" s="15" t="s">
        <v>78</v>
      </c>
      <c r="G29" s="15" t="s">
        <v>79</v>
      </c>
      <c r="H29" s="15"/>
      <c r="I29" s="33">
        <f t="shared" si="1"/>
        <v>491.4000000000001</v>
      </c>
      <c r="J29" s="39">
        <v>178.5</v>
      </c>
      <c r="K29" s="39">
        <v>199.5</v>
      </c>
      <c r="L29" s="41">
        <v>0</v>
      </c>
      <c r="M29" s="42">
        <v>0</v>
      </c>
      <c r="N29" s="39">
        <v>210</v>
      </c>
      <c r="O29" s="39">
        <v>220.5</v>
      </c>
      <c r="P29" s="45">
        <v>199.5</v>
      </c>
      <c r="Q29" s="45">
        <v>283.5</v>
      </c>
      <c r="R29" s="29">
        <f t="shared" si="2"/>
        <v>198.45000000000002</v>
      </c>
      <c r="S29" s="29">
        <f t="shared" si="3"/>
        <v>170.10000000000002</v>
      </c>
      <c r="T29" s="29">
        <f t="shared" si="4"/>
        <v>122.85000000000001</v>
      </c>
      <c r="U29" s="56">
        <f t="shared" si="5"/>
        <v>141.75000000000003</v>
      </c>
      <c r="V29" s="56">
        <f t="shared" si="6"/>
        <v>170.10000000000002</v>
      </c>
      <c r="W29" s="56">
        <f t="shared" si="7"/>
        <v>170.10000000000002</v>
      </c>
      <c r="X29" s="45"/>
      <c r="Y29" s="16"/>
      <c r="Z29">
        <v>21</v>
      </c>
      <c r="AA29" s="29">
        <f t="shared" si="8"/>
        <v>198.45000000000002</v>
      </c>
      <c r="AB29" s="29">
        <f aca="true" t="shared" si="10" ref="AB29:AB40">+Z29*$K$6*0.45</f>
        <v>179.55</v>
      </c>
      <c r="AC29" s="29">
        <f aca="true" t="shared" si="11" ref="AC29:AC40">+Z29*$L$6*0.45</f>
        <v>0</v>
      </c>
      <c r="AE29" s="17"/>
    </row>
    <row r="30" spans="1:31" ht="15" thickBot="1">
      <c r="A30" s="12" t="s">
        <v>17</v>
      </c>
      <c r="B30" s="13" t="s">
        <v>18</v>
      </c>
      <c r="C30" s="13"/>
      <c r="D30" s="14" t="s">
        <v>19</v>
      </c>
      <c r="E30" s="15" t="s">
        <v>80</v>
      </c>
      <c r="F30" s="15" t="s">
        <v>81</v>
      </c>
      <c r="G30" s="15" t="s">
        <v>82</v>
      </c>
      <c r="H30" s="15"/>
      <c r="I30" s="33">
        <f t="shared" si="1"/>
        <v>280.8</v>
      </c>
      <c r="J30" s="39">
        <v>102</v>
      </c>
      <c r="K30" s="39">
        <v>114</v>
      </c>
      <c r="L30" s="41">
        <v>0</v>
      </c>
      <c r="M30" s="42">
        <v>0</v>
      </c>
      <c r="N30" s="39">
        <v>120</v>
      </c>
      <c r="O30" s="39">
        <v>126</v>
      </c>
      <c r="P30" s="45">
        <v>114</v>
      </c>
      <c r="Q30" s="45">
        <v>162</v>
      </c>
      <c r="R30" s="29">
        <f t="shared" si="2"/>
        <v>113.4</v>
      </c>
      <c r="S30" s="29">
        <f t="shared" si="3"/>
        <v>97.2</v>
      </c>
      <c r="T30" s="29">
        <f t="shared" si="4"/>
        <v>70.2</v>
      </c>
      <c r="U30" s="56">
        <f t="shared" si="5"/>
        <v>81</v>
      </c>
      <c r="V30" s="56">
        <f t="shared" si="6"/>
        <v>97.2</v>
      </c>
      <c r="W30" s="56">
        <f t="shared" si="7"/>
        <v>97.2</v>
      </c>
      <c r="X30" s="45"/>
      <c r="Y30" s="16"/>
      <c r="Z30">
        <v>12</v>
      </c>
      <c r="AA30" s="29">
        <f t="shared" si="8"/>
        <v>113.4</v>
      </c>
      <c r="AB30" s="29">
        <f t="shared" si="10"/>
        <v>102.60000000000001</v>
      </c>
      <c r="AC30" s="29">
        <f t="shared" si="11"/>
        <v>0</v>
      </c>
      <c r="AE30" s="17"/>
    </row>
    <row r="31" spans="1:31" ht="15" thickBot="1">
      <c r="A31" s="12" t="s">
        <v>17</v>
      </c>
      <c r="B31" s="13" t="s">
        <v>18</v>
      </c>
      <c r="C31" s="13"/>
      <c r="D31" s="14" t="s">
        <v>19</v>
      </c>
      <c r="E31" s="15" t="s">
        <v>83</v>
      </c>
      <c r="F31" s="15" t="s">
        <v>84</v>
      </c>
      <c r="G31" s="15" t="s">
        <v>85</v>
      </c>
      <c r="H31" s="15"/>
      <c r="I31" s="33">
        <f t="shared" si="1"/>
        <v>561.6</v>
      </c>
      <c r="J31" s="39">
        <v>204</v>
      </c>
      <c r="K31" s="39">
        <v>228</v>
      </c>
      <c r="L31" s="41">
        <v>0</v>
      </c>
      <c r="M31" s="42">
        <v>0</v>
      </c>
      <c r="N31" s="39">
        <v>240</v>
      </c>
      <c r="O31" s="39">
        <v>252</v>
      </c>
      <c r="P31" s="45">
        <v>228</v>
      </c>
      <c r="Q31" s="45">
        <v>324</v>
      </c>
      <c r="R31" s="29">
        <f t="shared" si="2"/>
        <v>226.8</v>
      </c>
      <c r="S31" s="29">
        <f t="shared" si="3"/>
        <v>194.4</v>
      </c>
      <c r="T31" s="29">
        <f t="shared" si="4"/>
        <v>140.4</v>
      </c>
      <c r="U31" s="56">
        <f t="shared" si="5"/>
        <v>162</v>
      </c>
      <c r="V31" s="56">
        <f t="shared" si="6"/>
        <v>194.4</v>
      </c>
      <c r="W31" s="56">
        <f t="shared" si="7"/>
        <v>194.4</v>
      </c>
      <c r="X31" s="45"/>
      <c r="Y31" s="16"/>
      <c r="Z31">
        <v>24</v>
      </c>
      <c r="AA31" s="29">
        <f t="shared" si="8"/>
        <v>226.8</v>
      </c>
      <c r="AB31" s="29">
        <f t="shared" si="10"/>
        <v>205.20000000000002</v>
      </c>
      <c r="AC31" s="29">
        <f t="shared" si="11"/>
        <v>0</v>
      </c>
      <c r="AE31" s="17"/>
    </row>
    <row r="32" spans="1:31" ht="15" thickBot="1">
      <c r="A32" s="12" t="s">
        <v>17</v>
      </c>
      <c r="B32" s="13" t="s">
        <v>18</v>
      </c>
      <c r="C32" s="13"/>
      <c r="D32" s="14" t="s">
        <v>19</v>
      </c>
      <c r="E32" s="15" t="s">
        <v>86</v>
      </c>
      <c r="F32" s="15" t="s">
        <v>87</v>
      </c>
      <c r="G32" s="15" t="s">
        <v>46</v>
      </c>
      <c r="H32" s="15"/>
      <c r="I32" s="33">
        <f t="shared" si="1"/>
        <v>1755</v>
      </c>
      <c r="J32" s="39">
        <v>637.5</v>
      </c>
      <c r="K32" s="39">
        <v>712.5</v>
      </c>
      <c r="L32" s="41">
        <v>0</v>
      </c>
      <c r="M32" s="42">
        <v>0</v>
      </c>
      <c r="N32" s="39">
        <v>750</v>
      </c>
      <c r="O32" s="39">
        <v>787.5</v>
      </c>
      <c r="P32" s="47">
        <v>712.5</v>
      </c>
      <c r="Q32" s="45">
        <v>1012.5</v>
      </c>
      <c r="R32" s="29">
        <f t="shared" si="2"/>
        <v>708.75</v>
      </c>
      <c r="S32" s="29">
        <f t="shared" si="3"/>
        <v>607.5</v>
      </c>
      <c r="T32" s="29">
        <f t="shared" si="4"/>
        <v>438.75</v>
      </c>
      <c r="U32" s="56">
        <f t="shared" si="5"/>
        <v>506.25</v>
      </c>
      <c r="V32" s="56">
        <f t="shared" si="6"/>
        <v>607.5</v>
      </c>
      <c r="W32" s="56">
        <f t="shared" si="7"/>
        <v>607.5</v>
      </c>
      <c r="X32" s="45"/>
      <c r="Y32" s="16"/>
      <c r="Z32">
        <v>75</v>
      </c>
      <c r="AA32" s="29">
        <f t="shared" si="8"/>
        <v>708.75</v>
      </c>
      <c r="AB32" s="29">
        <f t="shared" si="10"/>
        <v>641.25</v>
      </c>
      <c r="AC32" s="29">
        <f t="shared" si="11"/>
        <v>0</v>
      </c>
      <c r="AE32" s="17"/>
    </row>
    <row r="33" spans="1:31" ht="15" thickBot="1">
      <c r="A33" s="12" t="s">
        <v>17</v>
      </c>
      <c r="B33" s="13" t="s">
        <v>18</v>
      </c>
      <c r="C33" s="13"/>
      <c r="D33" s="14" t="s">
        <v>19</v>
      </c>
      <c r="E33" s="15" t="s">
        <v>88</v>
      </c>
      <c r="F33" s="15" t="s">
        <v>89</v>
      </c>
      <c r="G33" s="15" t="s">
        <v>90</v>
      </c>
      <c r="H33" s="15"/>
      <c r="I33" s="33">
        <f t="shared" si="1"/>
        <v>1076.3999999999999</v>
      </c>
      <c r="J33" s="39">
        <v>391</v>
      </c>
      <c r="K33" s="39">
        <v>437</v>
      </c>
      <c r="L33" s="41">
        <v>0</v>
      </c>
      <c r="M33" s="42">
        <v>0</v>
      </c>
      <c r="N33" s="39">
        <v>310</v>
      </c>
      <c r="O33" s="39">
        <v>325.5</v>
      </c>
      <c r="P33" s="45">
        <v>294.5</v>
      </c>
      <c r="Q33" s="45">
        <v>418.5</v>
      </c>
      <c r="R33" s="29">
        <f t="shared" si="2"/>
        <v>434.7</v>
      </c>
      <c r="S33" s="29">
        <f t="shared" si="3"/>
        <v>372.59999999999997</v>
      </c>
      <c r="T33" s="29">
        <f t="shared" si="4"/>
        <v>269.09999999999997</v>
      </c>
      <c r="U33" s="56">
        <f t="shared" si="5"/>
        <v>310.5</v>
      </c>
      <c r="V33" s="56">
        <f t="shared" si="6"/>
        <v>372.59999999999997</v>
      </c>
      <c r="W33" s="56">
        <f t="shared" si="7"/>
        <v>372.59999999999997</v>
      </c>
      <c r="X33" s="45"/>
      <c r="Y33" s="16"/>
      <c r="Z33">
        <v>46</v>
      </c>
      <c r="AA33" s="29">
        <f t="shared" si="8"/>
        <v>434.7</v>
      </c>
      <c r="AB33" s="29">
        <f t="shared" si="10"/>
        <v>393.3</v>
      </c>
      <c r="AC33" s="29">
        <f t="shared" si="11"/>
        <v>0</v>
      </c>
      <c r="AE33" s="17"/>
    </row>
    <row r="34" spans="1:31" ht="15" thickBot="1">
      <c r="A34" s="12" t="s">
        <v>17</v>
      </c>
      <c r="B34" s="13" t="s">
        <v>18</v>
      </c>
      <c r="C34" s="13"/>
      <c r="D34" s="14" t="s">
        <v>19</v>
      </c>
      <c r="E34" s="15" t="s">
        <v>91</v>
      </c>
      <c r="F34" s="15" t="s">
        <v>92</v>
      </c>
      <c r="G34" s="15" t="s">
        <v>93</v>
      </c>
      <c r="H34" s="15"/>
      <c r="I34" s="33">
        <f t="shared" si="1"/>
        <v>491.4000000000001</v>
      </c>
      <c r="J34" s="39">
        <v>178.5</v>
      </c>
      <c r="K34" s="39">
        <v>199.5</v>
      </c>
      <c r="L34" s="41">
        <v>0</v>
      </c>
      <c r="M34" s="42">
        <v>0</v>
      </c>
      <c r="N34" s="39">
        <v>210</v>
      </c>
      <c r="O34" s="39">
        <v>220.5</v>
      </c>
      <c r="P34" s="45">
        <v>199.5</v>
      </c>
      <c r="Q34" s="45">
        <v>283.5</v>
      </c>
      <c r="R34" s="29">
        <f t="shared" si="2"/>
        <v>198.45000000000002</v>
      </c>
      <c r="S34" s="29">
        <f t="shared" si="3"/>
        <v>170.10000000000002</v>
      </c>
      <c r="T34" s="29">
        <f t="shared" si="4"/>
        <v>122.85000000000001</v>
      </c>
      <c r="U34" s="56">
        <f t="shared" si="5"/>
        <v>141.75000000000003</v>
      </c>
      <c r="V34" s="56">
        <f t="shared" si="6"/>
        <v>170.10000000000002</v>
      </c>
      <c r="W34" s="56">
        <f t="shared" si="7"/>
        <v>170.10000000000002</v>
      </c>
      <c r="X34" s="45"/>
      <c r="Y34" s="16"/>
      <c r="Z34">
        <v>21</v>
      </c>
      <c r="AA34" s="29">
        <f t="shared" si="8"/>
        <v>198.45000000000002</v>
      </c>
      <c r="AB34" s="29">
        <f t="shared" si="10"/>
        <v>179.55</v>
      </c>
      <c r="AC34" s="29">
        <f t="shared" si="11"/>
        <v>0</v>
      </c>
      <c r="AE34" s="17"/>
    </row>
    <row r="35" spans="1:31" ht="15" thickBot="1">
      <c r="A35" s="12" t="s">
        <v>17</v>
      </c>
      <c r="B35" s="13" t="s">
        <v>18</v>
      </c>
      <c r="C35" s="13"/>
      <c r="D35" s="14" t="s">
        <v>19</v>
      </c>
      <c r="E35" s="15" t="s">
        <v>94</v>
      </c>
      <c r="F35" s="15" t="s">
        <v>95</v>
      </c>
      <c r="G35" s="15" t="s">
        <v>96</v>
      </c>
      <c r="H35" s="15"/>
      <c r="I35" s="33">
        <f t="shared" si="1"/>
        <v>304.20000000000005</v>
      </c>
      <c r="J35" s="39">
        <v>110.5</v>
      </c>
      <c r="K35" s="39">
        <v>123.5</v>
      </c>
      <c r="L35" s="41">
        <v>0</v>
      </c>
      <c r="M35" s="42">
        <v>0</v>
      </c>
      <c r="N35" s="39">
        <v>130</v>
      </c>
      <c r="O35" s="39">
        <v>136.5</v>
      </c>
      <c r="P35" s="45">
        <v>123.5</v>
      </c>
      <c r="Q35" s="45">
        <v>175.5</v>
      </c>
      <c r="R35" s="29">
        <f t="shared" si="2"/>
        <v>122.85000000000001</v>
      </c>
      <c r="S35" s="29">
        <f t="shared" si="3"/>
        <v>105.30000000000001</v>
      </c>
      <c r="T35" s="29">
        <f t="shared" si="4"/>
        <v>76.05000000000001</v>
      </c>
      <c r="U35" s="56">
        <f t="shared" si="5"/>
        <v>87.75000000000001</v>
      </c>
      <c r="V35" s="56">
        <f t="shared" si="6"/>
        <v>105.30000000000001</v>
      </c>
      <c r="W35" s="56">
        <f t="shared" si="7"/>
        <v>105.30000000000001</v>
      </c>
      <c r="X35" s="45"/>
      <c r="Y35" s="16"/>
      <c r="Z35">
        <v>13</v>
      </c>
      <c r="AA35" s="29">
        <f t="shared" si="8"/>
        <v>122.85000000000001</v>
      </c>
      <c r="AB35" s="29">
        <f t="shared" si="10"/>
        <v>111.15</v>
      </c>
      <c r="AC35" s="29">
        <f t="shared" si="11"/>
        <v>0</v>
      </c>
      <c r="AE35" s="17"/>
    </row>
    <row r="36" spans="1:31" ht="15" thickBot="1">
      <c r="A36" s="35" t="s">
        <v>17</v>
      </c>
      <c r="B36" s="36" t="s">
        <v>111</v>
      </c>
      <c r="C36" s="36"/>
      <c r="D36" s="37" t="s">
        <v>19</v>
      </c>
      <c r="E36" s="38" t="s">
        <v>112</v>
      </c>
      <c r="F36" s="38"/>
      <c r="G36" s="38" t="s">
        <v>113</v>
      </c>
      <c r="I36" s="33">
        <f t="shared" si="1"/>
        <v>187.20000000000002</v>
      </c>
      <c r="J36" s="39">
        <v>68</v>
      </c>
      <c r="K36" s="39">
        <v>76</v>
      </c>
      <c r="L36" s="41">
        <v>0</v>
      </c>
      <c r="M36" s="42">
        <v>0</v>
      </c>
      <c r="N36" s="39">
        <v>80</v>
      </c>
      <c r="O36" s="39">
        <v>84</v>
      </c>
      <c r="P36" s="45">
        <v>76</v>
      </c>
      <c r="Q36" s="45">
        <v>108</v>
      </c>
      <c r="R36" s="29">
        <f t="shared" si="2"/>
        <v>75.60000000000001</v>
      </c>
      <c r="S36" s="29">
        <f t="shared" si="3"/>
        <v>64.8</v>
      </c>
      <c r="T36" s="29">
        <f t="shared" si="4"/>
        <v>46.800000000000004</v>
      </c>
      <c r="U36" s="56">
        <f t="shared" si="5"/>
        <v>54</v>
      </c>
      <c r="V36" s="56">
        <f t="shared" si="6"/>
        <v>64.8</v>
      </c>
      <c r="W36" s="56">
        <f t="shared" si="7"/>
        <v>64.8</v>
      </c>
      <c r="X36" s="45"/>
      <c r="Y36" s="16"/>
      <c r="Z36">
        <v>8</v>
      </c>
      <c r="AA36" s="29">
        <f t="shared" si="8"/>
        <v>75.60000000000001</v>
      </c>
      <c r="AB36" s="29">
        <f t="shared" si="10"/>
        <v>68.4</v>
      </c>
      <c r="AC36" s="29">
        <f t="shared" si="11"/>
        <v>0</v>
      </c>
      <c r="AE36" s="17"/>
    </row>
    <row r="37" spans="1:31" ht="57" customHeight="1" thickBot="1">
      <c r="A37" s="12" t="s">
        <v>17</v>
      </c>
      <c r="B37" s="13" t="s">
        <v>18</v>
      </c>
      <c r="C37" s="13"/>
      <c r="D37" s="14" t="s">
        <v>19</v>
      </c>
      <c r="E37" s="15" t="s">
        <v>97</v>
      </c>
      <c r="F37" s="15" t="s">
        <v>98</v>
      </c>
      <c r="G37" s="15" t="s">
        <v>99</v>
      </c>
      <c r="H37" s="15"/>
      <c r="I37" s="33">
        <f t="shared" si="1"/>
        <v>585</v>
      </c>
      <c r="J37" s="39">
        <v>136</v>
      </c>
      <c r="K37" s="39">
        <v>152</v>
      </c>
      <c r="L37" s="41">
        <v>0</v>
      </c>
      <c r="M37" s="42"/>
      <c r="N37" s="39">
        <v>250</v>
      </c>
      <c r="O37" s="39">
        <v>262.5</v>
      </c>
      <c r="P37" s="45">
        <v>237.5</v>
      </c>
      <c r="Q37" s="45">
        <v>337.5</v>
      </c>
      <c r="R37" s="29">
        <f t="shared" si="2"/>
        <v>236.25</v>
      </c>
      <c r="S37" s="29">
        <f t="shared" si="3"/>
        <v>202.5</v>
      </c>
      <c r="T37" s="29">
        <f t="shared" si="4"/>
        <v>146.25</v>
      </c>
      <c r="U37" s="56">
        <f t="shared" si="5"/>
        <v>168.75</v>
      </c>
      <c r="V37" s="56">
        <f t="shared" si="6"/>
        <v>202.5</v>
      </c>
      <c r="W37" s="56">
        <f t="shared" si="7"/>
        <v>202.5</v>
      </c>
      <c r="X37" s="45"/>
      <c r="Y37" s="16"/>
      <c r="Z37">
        <v>25</v>
      </c>
      <c r="AA37" s="29">
        <f t="shared" si="8"/>
        <v>236.25</v>
      </c>
      <c r="AB37" s="29">
        <f t="shared" si="10"/>
        <v>213.75</v>
      </c>
      <c r="AC37" s="29">
        <f t="shared" si="11"/>
        <v>0</v>
      </c>
      <c r="AE37" s="21"/>
    </row>
    <row r="38" spans="1:31" ht="36.75" customHeight="1" thickBot="1">
      <c r="A38" s="12" t="s">
        <v>17</v>
      </c>
      <c r="B38" s="13" t="s">
        <v>18</v>
      </c>
      <c r="C38" s="13"/>
      <c r="D38" s="14" t="s">
        <v>19</v>
      </c>
      <c r="E38" s="15" t="s">
        <v>100</v>
      </c>
      <c r="F38" s="15" t="s">
        <v>101</v>
      </c>
      <c r="G38" s="15" t="s">
        <v>102</v>
      </c>
      <c r="H38" s="15"/>
      <c r="I38" s="33">
        <f t="shared" si="1"/>
        <v>2854.7999999999997</v>
      </c>
      <c r="J38" s="39">
        <v>212.5</v>
      </c>
      <c r="K38" s="39">
        <v>237.5</v>
      </c>
      <c r="L38" s="41">
        <v>0</v>
      </c>
      <c r="M38" s="42"/>
      <c r="N38" s="39">
        <v>1220</v>
      </c>
      <c r="O38" s="39">
        <v>1.281</v>
      </c>
      <c r="P38" s="45">
        <v>1159</v>
      </c>
      <c r="Q38" s="45">
        <v>1647</v>
      </c>
      <c r="R38" s="29">
        <f t="shared" si="2"/>
        <v>1152.8999999999999</v>
      </c>
      <c r="S38" s="29">
        <f t="shared" si="3"/>
        <v>988.1999999999999</v>
      </c>
      <c r="T38" s="29">
        <f t="shared" si="4"/>
        <v>713.6999999999999</v>
      </c>
      <c r="U38" s="56">
        <f t="shared" si="5"/>
        <v>823.5</v>
      </c>
      <c r="V38" s="56">
        <f t="shared" si="6"/>
        <v>988.1999999999999</v>
      </c>
      <c r="W38" s="56">
        <f t="shared" si="7"/>
        <v>988.1999999999999</v>
      </c>
      <c r="X38" s="45"/>
      <c r="Y38" s="16"/>
      <c r="Z38">
        <v>122</v>
      </c>
      <c r="AA38" s="29">
        <f t="shared" si="8"/>
        <v>1152.8999999999999</v>
      </c>
      <c r="AB38" s="29">
        <f t="shared" si="10"/>
        <v>1043.1000000000001</v>
      </c>
      <c r="AC38" s="29">
        <f t="shared" si="11"/>
        <v>0</v>
      </c>
      <c r="AE38" s="17"/>
    </row>
    <row r="39" spans="1:31" ht="36.75" customHeight="1" thickBot="1">
      <c r="A39" s="12" t="s">
        <v>103</v>
      </c>
      <c r="B39" s="13" t="s">
        <v>18</v>
      </c>
      <c r="C39" s="13"/>
      <c r="D39" s="14" t="s">
        <v>19</v>
      </c>
      <c r="E39" s="15" t="s">
        <v>104</v>
      </c>
      <c r="F39" s="15" t="s">
        <v>105</v>
      </c>
      <c r="G39" s="15" t="s">
        <v>106</v>
      </c>
      <c r="H39" s="15"/>
      <c r="I39" s="33">
        <f t="shared" si="1"/>
        <v>117</v>
      </c>
      <c r="J39" s="39">
        <v>1037</v>
      </c>
      <c r="K39" s="39">
        <v>1159</v>
      </c>
      <c r="L39" s="41">
        <v>0</v>
      </c>
      <c r="M39" s="42"/>
      <c r="N39" s="39">
        <v>40</v>
      </c>
      <c r="O39" s="39">
        <v>42</v>
      </c>
      <c r="P39" s="45">
        <v>38</v>
      </c>
      <c r="Q39" s="45">
        <v>54</v>
      </c>
      <c r="R39" s="29">
        <f t="shared" si="2"/>
        <v>47.25</v>
      </c>
      <c r="S39" s="29">
        <f t="shared" si="3"/>
        <v>40.5</v>
      </c>
      <c r="T39" s="29">
        <f t="shared" si="4"/>
        <v>29.25</v>
      </c>
      <c r="U39" s="56">
        <f t="shared" si="5"/>
        <v>33.75</v>
      </c>
      <c r="V39" s="56">
        <f t="shared" si="6"/>
        <v>40.5</v>
      </c>
      <c r="W39" s="56">
        <f t="shared" si="7"/>
        <v>40.5</v>
      </c>
      <c r="X39" s="45"/>
      <c r="Y39" s="16"/>
      <c r="Z39">
        <v>5</v>
      </c>
      <c r="AA39" s="29">
        <f t="shared" si="8"/>
        <v>47.25</v>
      </c>
      <c r="AB39" s="29">
        <f t="shared" si="10"/>
        <v>42.75</v>
      </c>
      <c r="AC39" s="29">
        <f t="shared" si="11"/>
        <v>0</v>
      </c>
      <c r="AE39" s="17"/>
    </row>
    <row r="40" spans="1:31" ht="27" customHeight="1" thickBot="1">
      <c r="A40" s="22" t="s">
        <v>17</v>
      </c>
      <c r="B40" s="23" t="s">
        <v>18</v>
      </c>
      <c r="C40" s="23"/>
      <c r="D40" s="22" t="s">
        <v>19</v>
      </c>
      <c r="E40" s="18" t="s">
        <v>107</v>
      </c>
      <c r="F40" s="15" t="s">
        <v>108</v>
      </c>
      <c r="G40" s="15" t="s">
        <v>109</v>
      </c>
      <c r="H40" s="18"/>
      <c r="I40" s="33">
        <f t="shared" si="1"/>
        <v>187.20000000000002</v>
      </c>
      <c r="J40" s="39">
        <v>42.5</v>
      </c>
      <c r="K40" s="39">
        <v>47.5</v>
      </c>
      <c r="L40" s="41">
        <v>0</v>
      </c>
      <c r="M40" s="42"/>
      <c r="N40" s="39">
        <v>80</v>
      </c>
      <c r="O40" s="39">
        <v>84</v>
      </c>
      <c r="P40" s="45">
        <v>76</v>
      </c>
      <c r="Q40" s="45">
        <v>108</v>
      </c>
      <c r="R40" s="29">
        <f t="shared" si="2"/>
        <v>75.60000000000001</v>
      </c>
      <c r="S40" s="29">
        <f t="shared" si="3"/>
        <v>64.8</v>
      </c>
      <c r="T40" s="29">
        <f t="shared" si="4"/>
        <v>46.800000000000004</v>
      </c>
      <c r="U40" s="56">
        <f t="shared" si="5"/>
        <v>54</v>
      </c>
      <c r="V40" s="56">
        <f t="shared" si="6"/>
        <v>64.8</v>
      </c>
      <c r="W40" s="56">
        <f t="shared" si="7"/>
        <v>64.8</v>
      </c>
      <c r="X40" s="45"/>
      <c r="Y40" s="16"/>
      <c r="Z40">
        <v>8</v>
      </c>
      <c r="AA40" s="29">
        <f t="shared" si="8"/>
        <v>75.60000000000001</v>
      </c>
      <c r="AB40" s="29">
        <f t="shared" si="10"/>
        <v>68.4</v>
      </c>
      <c r="AC40" s="29">
        <f t="shared" si="11"/>
        <v>0</v>
      </c>
      <c r="AE40" s="17"/>
    </row>
    <row r="41" spans="6:31" ht="42.75" customHeight="1">
      <c r="F41" s="24" t="s">
        <v>110</v>
      </c>
      <c r="G41" s="25"/>
      <c r="H41" s="25"/>
      <c r="I41" s="26">
        <f>SUM(I10:I40)</f>
        <v>26652.600000000002</v>
      </c>
      <c r="J41" s="26">
        <f aca="true" t="shared" si="12" ref="J41:Q41">SUM(J10:J40)</f>
        <v>10492</v>
      </c>
      <c r="K41" s="26">
        <f t="shared" si="12"/>
        <v>11492.5</v>
      </c>
      <c r="L41" s="26">
        <f t="shared" si="12"/>
        <v>0</v>
      </c>
      <c r="M41" s="26">
        <f t="shared" si="12"/>
        <v>0</v>
      </c>
      <c r="N41" s="26">
        <f t="shared" si="12"/>
        <v>12010</v>
      </c>
      <c r="O41" s="26">
        <f t="shared" si="12"/>
        <v>6860.238</v>
      </c>
      <c r="P41" s="26">
        <f t="shared" si="12"/>
        <v>11409.5</v>
      </c>
      <c r="Q41" s="26">
        <f t="shared" si="12"/>
        <v>10468.251</v>
      </c>
      <c r="R41" s="31">
        <f>SUM(R10:R40)</f>
        <v>10763.550000000003</v>
      </c>
      <c r="S41" s="26">
        <f>SUM(S10:S40)</f>
        <v>9225.9</v>
      </c>
      <c r="T41" s="26">
        <f>SUM(T10:T40)</f>
        <v>6663.150000000001</v>
      </c>
      <c r="U41" s="57">
        <f>SUM(U10:U40)</f>
        <v>8355.15</v>
      </c>
      <c r="V41" s="57">
        <f>SUM(V10:V40)</f>
        <v>9727.899999999998</v>
      </c>
      <c r="W41" s="57">
        <f>SUM(W10:W40)</f>
        <v>9727.899999999998</v>
      </c>
      <c r="X41" s="27"/>
      <c r="Y41" s="27"/>
      <c r="Z41" s="27">
        <f>SUM(Z10:Z40)</f>
        <v>1139</v>
      </c>
      <c r="AA41" s="31">
        <f>SUM(AA10:AA40)</f>
        <v>10763.550000000003</v>
      </c>
      <c r="AB41" s="31">
        <f>SUM(AB10:AB40)</f>
        <v>10491.349999999999</v>
      </c>
      <c r="AC41" s="31">
        <f>SUM(AC10:AC40)</f>
        <v>666.9</v>
      </c>
      <c r="AD41" s="28"/>
      <c r="AE41" s="28"/>
    </row>
  </sheetData>
  <sheetProtection selectLockedCells="1" selectUnlockedCells="1"/>
  <mergeCells count="3">
    <mergeCell ref="C3:D3"/>
    <mergeCell ref="A5:B5"/>
    <mergeCell ref="A7:J8"/>
  </mergeCells>
  <printOptions horizontalCentered="1"/>
  <pageMargins left="0.7083333333333334" right="0.7083333333333334" top="0.3541666666666667" bottom="0.7479166666666667" header="0.5118055555555555" footer="0.5118055555555555"/>
  <pageSetup horizontalDpi="300" verticalDpi="3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....</cp:lastModifiedBy>
  <cp:lastPrinted>2020-07-09T18:20:00Z</cp:lastPrinted>
  <dcterms:created xsi:type="dcterms:W3CDTF">2020-10-29T19:15:19Z</dcterms:created>
  <dcterms:modified xsi:type="dcterms:W3CDTF">2021-05-24T19:02:32Z</dcterms:modified>
  <cp:category/>
  <cp:version/>
  <cp:contentType/>
  <cp:contentStatus/>
</cp:coreProperties>
</file>